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26" i="1" l="1"/>
  <c r="H30" i="1"/>
  <c r="F22" i="1"/>
  <c r="C22" i="1"/>
  <c r="G14" i="1"/>
  <c r="G24" i="1" s="1"/>
  <c r="E14" i="1"/>
  <c r="E27" i="1"/>
  <c r="F28" i="1" s="1"/>
  <c r="F29" i="1" s="1"/>
  <c r="E26" i="1"/>
  <c r="F25" i="1"/>
  <c r="B24" i="1"/>
  <c r="C24" i="1"/>
  <c r="D24" i="1"/>
  <c r="E24" i="1"/>
  <c r="F24" i="1"/>
  <c r="H24" i="1"/>
  <c r="I24" i="1"/>
  <c r="E15" i="1"/>
  <c r="G15" i="1"/>
  <c r="D38" i="1"/>
  <c r="E38" i="1" s="1"/>
  <c r="D36" i="1"/>
  <c r="E36" i="1" s="1"/>
  <c r="B38" i="1"/>
  <c r="B36" i="1"/>
  <c r="I8" i="1"/>
  <c r="H8" i="1"/>
  <c r="I4" i="1"/>
  <c r="H4" i="1"/>
  <c r="I30" i="1" l="1"/>
  <c r="I32" i="1" s="1"/>
  <c r="H32" i="1"/>
  <c r="G28" i="1"/>
  <c r="G30" i="1" s="1"/>
  <c r="I33" i="1" l="1"/>
  <c r="I35" i="1" s="1"/>
  <c r="H33" i="1"/>
  <c r="H35" i="1" s="1"/>
</calcChain>
</file>

<file path=xl/sharedStrings.xml><?xml version="1.0" encoding="utf-8"?>
<sst xmlns="http://schemas.openxmlformats.org/spreadsheetml/2006/main" count="37" uniqueCount="34">
  <si>
    <t xml:space="preserve">Naam </t>
  </si>
  <si>
    <t>bedrag</t>
  </si>
  <si>
    <t>mach &amp; install</t>
  </si>
  <si>
    <t>gebouwen</t>
  </si>
  <si>
    <t>administratie</t>
  </si>
  <si>
    <t>ind.prod.ruimte</t>
  </si>
  <si>
    <t>verkoop</t>
  </si>
  <si>
    <t>badhanddoeken</t>
  </si>
  <si>
    <t>badjassen</t>
  </si>
  <si>
    <t>BV</t>
  </si>
  <si>
    <t>aank</t>
  </si>
  <si>
    <t>EV</t>
  </si>
  <si>
    <t>HS BV</t>
  </si>
  <si>
    <t>HS aank</t>
  </si>
  <si>
    <t>HS EV</t>
  </si>
  <si>
    <t>bed</t>
  </si>
  <si>
    <t>arb</t>
  </si>
  <si>
    <t>electr</t>
  </si>
  <si>
    <t>ond mach</t>
  </si>
  <si>
    <t>kantoorbeh</t>
  </si>
  <si>
    <t>telefoon</t>
  </si>
  <si>
    <t>kosten van opslag</t>
  </si>
  <si>
    <t>reis</t>
  </si>
  <si>
    <t>postzegels</t>
  </si>
  <si>
    <t>huur</t>
  </si>
  <si>
    <t>reclame</t>
  </si>
  <si>
    <t>verz</t>
  </si>
  <si>
    <t>bed bez</t>
  </si>
  <si>
    <t>bed wgb</t>
  </si>
  <si>
    <t>arb bez</t>
  </si>
  <si>
    <t>arb wgb</t>
  </si>
  <si>
    <t>afschr mach</t>
  </si>
  <si>
    <t>Subtotaal</t>
  </si>
  <si>
    <t>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</si>
</sst>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20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quotePrefix="1"/>
    <xf numFmtId="1" fontId="1" fillId="0" borderId="0" xfId="0" applyNumberFormat="1" applyFont="1"/>
    <xf numFmtId="1" fontId="0" fillId="0" borderId="0" xfId="0" quotePrefix="1" applyNumberFormat="1"/>
    <xf numFmtId="1" fontId="0" fillId="0" borderId="0" xfId="0" applyNumberFormat="1"/>
    <xf numFmtId="1" fontId="2" fillId="0" borderId="0" xfId="0" applyNumberFormat="1" applyFont="1"/>
    <xf numFmtId="1" fontId="3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1" fontId="6" fillId="0" borderId="0" xfId="0" applyNumberFormat="1" applyFont="1"/>
    <xf numFmtId="0" fontId="7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pane ySplit="1" topLeftCell="A17" activePane="bottomLeft" state="frozen"/>
      <selection pane="bottomLeft" activeCell="E22" sqref="E22"/>
    </sheetView>
  </sheetViews>
  <sheetFormatPr defaultRowHeight="15" x14ac:dyDescent="0.25"/>
  <cols>
    <col min="1" max="1" width="16.85546875" bestFit="1" customWidth="1"/>
    <col min="3" max="3" width="14.28515625" bestFit="1" customWidth="1"/>
    <col min="4" max="5" width="13.5703125" bestFit="1" customWidth="1"/>
    <col min="6" max="6" width="16" bestFit="1" customWidth="1"/>
    <col min="7" max="7" width="21.28515625" bestFit="1" customWidth="1"/>
    <col min="8" max="8" width="25" bestFit="1" customWidth="1"/>
    <col min="9" max="9" width="27.140625" bestFit="1" customWidth="1"/>
  </cols>
  <sheetData>
    <row r="1" spans="1:9" ht="18.75" x14ac:dyDescent="0.3">
      <c r="A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3" spans="1:9" x14ac:dyDescent="0.25">
      <c r="A3" t="s">
        <v>9</v>
      </c>
      <c r="B3">
        <v>375388</v>
      </c>
    </row>
    <row r="4" spans="1:9" x14ac:dyDescent="0.25">
      <c r="A4" t="s">
        <v>10</v>
      </c>
      <c r="B4">
        <v>721684</v>
      </c>
      <c r="H4">
        <f>(B3+B4-B5)*0.4</f>
        <v>352500</v>
      </c>
      <c r="I4">
        <f>(B3+B4-B5)*0.6</f>
        <v>528750</v>
      </c>
    </row>
    <row r="5" spans="1:9" x14ac:dyDescent="0.25">
      <c r="A5" t="s">
        <v>11</v>
      </c>
      <c r="B5">
        <v>215822</v>
      </c>
    </row>
    <row r="6" spans="1:9" x14ac:dyDescent="0.25">
      <c r="A6" t="s">
        <v>12</v>
      </c>
      <c r="B6">
        <v>56810</v>
      </c>
    </row>
    <row r="7" spans="1:9" x14ac:dyDescent="0.25">
      <c r="A7" t="s">
        <v>13</v>
      </c>
      <c r="B7">
        <v>101040</v>
      </c>
    </row>
    <row r="8" spans="1:9" x14ac:dyDescent="0.25">
      <c r="A8" t="s">
        <v>14</v>
      </c>
      <c r="B8">
        <v>72310</v>
      </c>
      <c r="H8">
        <f>(B6+B7-B8)*0.4</f>
        <v>34216</v>
      </c>
      <c r="I8">
        <f>(B6+B7-B8)*0.6</f>
        <v>51324</v>
      </c>
    </row>
    <row r="9" spans="1:9" x14ac:dyDescent="0.25">
      <c r="A9" t="s">
        <v>17</v>
      </c>
      <c r="B9">
        <v>11515</v>
      </c>
      <c r="C9">
        <v>8726.7903999999999</v>
      </c>
      <c r="E9">
        <v>2788.2094999999999</v>
      </c>
    </row>
    <row r="10" spans="1:9" x14ac:dyDescent="0.25">
      <c r="A10" t="s">
        <v>18</v>
      </c>
      <c r="B10">
        <v>4230</v>
      </c>
      <c r="C10">
        <v>4230</v>
      </c>
    </row>
    <row r="11" spans="1:9" x14ac:dyDescent="0.25">
      <c r="A11" t="s">
        <v>19</v>
      </c>
      <c r="B11">
        <v>3525</v>
      </c>
      <c r="E11">
        <v>3525</v>
      </c>
    </row>
    <row r="12" spans="1:9" x14ac:dyDescent="0.25">
      <c r="A12" t="s">
        <v>20</v>
      </c>
      <c r="B12">
        <v>1475</v>
      </c>
      <c r="E12">
        <v>1475</v>
      </c>
    </row>
    <row r="13" spans="1:9" x14ac:dyDescent="0.25">
      <c r="A13" t="s">
        <v>21</v>
      </c>
      <c r="B13">
        <v>12770</v>
      </c>
      <c r="G13">
        <v>12770</v>
      </c>
    </row>
    <row r="14" spans="1:9" x14ac:dyDescent="0.25">
      <c r="A14" t="s">
        <v>22</v>
      </c>
      <c r="B14">
        <v>8930</v>
      </c>
      <c r="E14">
        <f>B14*0.6</f>
        <v>5358</v>
      </c>
      <c r="G14">
        <f>B14*0.4</f>
        <v>3572</v>
      </c>
    </row>
    <row r="15" spans="1:9" x14ac:dyDescent="0.25">
      <c r="A15" t="s">
        <v>23</v>
      </c>
      <c r="B15">
        <v>1525</v>
      </c>
      <c r="E15">
        <f>B15*0.4</f>
        <v>610</v>
      </c>
      <c r="G15">
        <f>B15*0.6</f>
        <v>915</v>
      </c>
    </row>
    <row r="16" spans="1:9" x14ac:dyDescent="0.25">
      <c r="A16" t="s">
        <v>24</v>
      </c>
      <c r="B16">
        <v>21200</v>
      </c>
      <c r="D16">
        <v>21200</v>
      </c>
    </row>
    <row r="17" spans="1:11" x14ac:dyDescent="0.25">
      <c r="A17" t="s">
        <v>25</v>
      </c>
      <c r="B17">
        <v>15275</v>
      </c>
      <c r="G17">
        <v>15275</v>
      </c>
    </row>
    <row r="18" spans="1:11" x14ac:dyDescent="0.25">
      <c r="A18" t="s">
        <v>26</v>
      </c>
      <c r="B18">
        <v>2421</v>
      </c>
      <c r="D18">
        <v>2421</v>
      </c>
    </row>
    <row r="19" spans="1:11" x14ac:dyDescent="0.25">
      <c r="A19" t="s">
        <v>27</v>
      </c>
      <c r="B19">
        <v>126900</v>
      </c>
      <c r="E19">
        <v>126900</v>
      </c>
    </row>
    <row r="20" spans="1:11" x14ac:dyDescent="0.25">
      <c r="A20" t="s">
        <v>28</v>
      </c>
      <c r="B20">
        <v>53298</v>
      </c>
      <c r="E20">
        <v>53298</v>
      </c>
    </row>
    <row r="21" spans="1:11" x14ac:dyDescent="0.25">
      <c r="A21" t="s">
        <v>29</v>
      </c>
      <c r="B21">
        <v>352500</v>
      </c>
    </row>
    <row r="22" spans="1:11" x14ac:dyDescent="0.25">
      <c r="A22" t="s">
        <v>30</v>
      </c>
      <c r="B22">
        <v>211500</v>
      </c>
      <c r="C22">
        <f>(B21+B22)*1/4</f>
        <v>141000</v>
      </c>
      <c r="F22">
        <f>(B21+B22)*3/4</f>
        <v>423000</v>
      </c>
    </row>
    <row r="23" spans="1:11" x14ac:dyDescent="0.25">
      <c r="A23" t="s">
        <v>31</v>
      </c>
      <c r="B23">
        <v>12500</v>
      </c>
      <c r="C23">
        <v>12500</v>
      </c>
    </row>
    <row r="24" spans="1:11" x14ac:dyDescent="0.25">
      <c r="A24" t="s">
        <v>32</v>
      </c>
      <c r="B24">
        <f>SUM(B9:B23)+B3+B4-B5+B6+B7-B8</f>
        <v>1806354</v>
      </c>
      <c r="C24" s="3">
        <f t="shared" ref="C24:I24" si="0">SUM(C3:C23)</f>
        <v>166456.7904</v>
      </c>
      <c r="D24" s="3">
        <f t="shared" si="0"/>
        <v>23621</v>
      </c>
      <c r="E24" s="3">
        <f t="shared" si="0"/>
        <v>193954.2095</v>
      </c>
      <c r="F24" s="3">
        <f t="shared" si="0"/>
        <v>423000</v>
      </c>
      <c r="G24" s="3">
        <f t="shared" si="0"/>
        <v>32532</v>
      </c>
      <c r="H24" s="3">
        <f t="shared" si="0"/>
        <v>386716</v>
      </c>
      <c r="I24" s="3">
        <f t="shared" si="0"/>
        <v>580074</v>
      </c>
      <c r="K24" s="1"/>
    </row>
    <row r="25" spans="1:11" x14ac:dyDescent="0.25">
      <c r="C25" s="4" t="s">
        <v>33</v>
      </c>
      <c r="D25" s="5"/>
      <c r="E25" s="5"/>
      <c r="F25" s="5">
        <f>C24</f>
        <v>166456.7904</v>
      </c>
      <c r="G25" s="5"/>
      <c r="H25" s="5"/>
      <c r="I25" s="5"/>
    </row>
    <row r="26" spans="1:11" x14ac:dyDescent="0.25">
      <c r="C26" s="5"/>
      <c r="D26" s="4" t="s">
        <v>33</v>
      </c>
      <c r="E26" s="5">
        <f>D24*0.7</f>
        <v>16534.7</v>
      </c>
      <c r="F26" s="5"/>
      <c r="G26" s="5">
        <f>D24*0.3</f>
        <v>7086.3</v>
      </c>
      <c r="H26" s="5"/>
      <c r="I26" s="5"/>
    </row>
    <row r="27" spans="1:11" x14ac:dyDescent="0.25">
      <c r="C27" s="5"/>
      <c r="D27" s="5"/>
      <c r="E27" s="8">
        <f>SUM(E24:E26)</f>
        <v>210488.90950000001</v>
      </c>
      <c r="F27" s="5"/>
      <c r="G27" s="5"/>
      <c r="H27" s="5"/>
      <c r="I27" s="5"/>
    </row>
    <row r="28" spans="1:11" x14ac:dyDescent="0.25">
      <c r="C28" s="5"/>
      <c r="D28" s="5"/>
      <c r="E28" s="4" t="s">
        <v>33</v>
      </c>
      <c r="F28" s="5">
        <f>E27*0.65</f>
        <v>136817.79117500002</v>
      </c>
      <c r="G28" s="5">
        <f>E27*0.35</f>
        <v>73671.118325000003</v>
      </c>
      <c r="H28" s="5"/>
      <c r="I28" s="5"/>
    </row>
    <row r="29" spans="1:11" x14ac:dyDescent="0.25">
      <c r="C29" s="5"/>
      <c r="D29" s="5"/>
      <c r="E29" s="5"/>
      <c r="F29" s="9">
        <f>SUM(F24:F28)</f>
        <v>726274.58157500008</v>
      </c>
      <c r="G29" s="5"/>
      <c r="H29" s="5"/>
      <c r="I29" s="5"/>
    </row>
    <row r="30" spans="1:11" ht="23.25" x14ac:dyDescent="0.35">
      <c r="C30" s="5"/>
      <c r="D30" s="5"/>
      <c r="E30" s="5"/>
      <c r="F30" s="4" t="s">
        <v>33</v>
      </c>
      <c r="G30" s="10">
        <f>SUM(G24:G28)</f>
        <v>113289.41832500001</v>
      </c>
      <c r="H30" s="5">
        <f>F29*0.4</f>
        <v>290509.83263000002</v>
      </c>
      <c r="I30" s="5">
        <f>F29*0.6</f>
        <v>435764.74894500006</v>
      </c>
    </row>
    <row r="31" spans="1:11" x14ac:dyDescent="0.25">
      <c r="C31" s="5"/>
      <c r="D31" s="5"/>
      <c r="E31" s="5"/>
      <c r="F31" s="5"/>
      <c r="G31" s="5"/>
      <c r="H31" s="5"/>
      <c r="I31" s="5"/>
    </row>
    <row r="32" spans="1:11" ht="23.25" x14ac:dyDescent="0.35">
      <c r="C32" s="5"/>
      <c r="D32" s="5"/>
      <c r="E32" s="5"/>
      <c r="F32" s="5"/>
      <c r="G32" s="5"/>
      <c r="H32" s="6">
        <f>SUM(H24:H30)</f>
        <v>677225.83263000008</v>
      </c>
      <c r="I32" s="6">
        <f>SUM(I24:I30)</f>
        <v>1015838.7489450001</v>
      </c>
    </row>
    <row r="33" spans="1:9" x14ac:dyDescent="0.25">
      <c r="B33" s="2"/>
      <c r="C33" s="5"/>
      <c r="D33" s="5"/>
      <c r="E33" s="5"/>
      <c r="F33" s="5"/>
      <c r="G33" s="5"/>
      <c r="H33" s="5">
        <f>G30/2</f>
        <v>56644.709162500003</v>
      </c>
      <c r="I33" s="5">
        <f>G30/2</f>
        <v>56644.709162500003</v>
      </c>
    </row>
    <row r="34" spans="1:9" x14ac:dyDescent="0.25">
      <c r="C34" s="5"/>
      <c r="D34" s="5"/>
      <c r="E34" s="5"/>
      <c r="F34" s="5"/>
      <c r="G34" s="5"/>
      <c r="H34" s="5"/>
      <c r="I34" s="5"/>
    </row>
    <row r="35" spans="1:9" ht="26.25" x14ac:dyDescent="0.4">
      <c r="C35" s="5"/>
      <c r="D35" s="5"/>
      <c r="E35" s="5"/>
      <c r="F35" s="5"/>
      <c r="G35" s="5"/>
      <c r="H35" s="7">
        <f>SUM(H32:H33)</f>
        <v>733870.54179250007</v>
      </c>
      <c r="I35" s="7">
        <f>SUM(I32:I33)</f>
        <v>1072483.4581075001</v>
      </c>
    </row>
    <row r="36" spans="1:9" x14ac:dyDescent="0.25">
      <c r="B36">
        <f>SUM(A40:A41)</f>
        <v>180198</v>
      </c>
      <c r="C36" t="s">
        <v>15</v>
      </c>
      <c r="D36">
        <f>B36/(B36+B38)</f>
        <v>0.24213717317165592</v>
      </c>
      <c r="E36">
        <f>B9*D36</f>
        <v>2788.2095490716179</v>
      </c>
    </row>
    <row r="38" spans="1:9" x14ac:dyDescent="0.25">
      <c r="B38">
        <f>SUM(A42:A43)</f>
        <v>564000</v>
      </c>
      <c r="C38" t="s">
        <v>16</v>
      </c>
      <c r="D38">
        <f>B38/(B36+B38)</f>
        <v>0.75786282682834405</v>
      </c>
      <c r="E38">
        <f>B9*D38</f>
        <v>8726.7904509283817</v>
      </c>
    </row>
    <row r="40" spans="1:9" x14ac:dyDescent="0.25">
      <c r="A40">
        <v>126900</v>
      </c>
    </row>
    <row r="41" spans="1:9" x14ac:dyDescent="0.25">
      <c r="A41">
        <v>53298</v>
      </c>
    </row>
    <row r="42" spans="1:9" x14ac:dyDescent="0.25">
      <c r="A42">
        <v>352500</v>
      </c>
    </row>
    <row r="43" spans="1:9" x14ac:dyDescent="0.25">
      <c r="A43">
        <v>211500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 Lethas</dc:creator>
  <cp:lastModifiedBy>gebruiker Lethas</cp:lastModifiedBy>
  <dcterms:created xsi:type="dcterms:W3CDTF">2012-05-15T17:27:01Z</dcterms:created>
  <dcterms:modified xsi:type="dcterms:W3CDTF">2012-05-15T19:44:05Z</dcterms:modified>
</cp:coreProperties>
</file>